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Q:\BANKING\2025 RFP\"/>
    </mc:Choice>
  </mc:AlternateContent>
  <xr:revisionPtr revIDLastSave="0" documentId="13_ncr:1_{472D8010-2328-451A-804F-E87A0E8C7665}" xr6:coauthVersionLast="47" xr6:coauthVersionMax="47" xr10:uidLastSave="{00000000-0000-0000-0000-000000000000}"/>
  <bookViews>
    <workbookView xWindow="28680" yWindow="-120" windowWidth="29040" windowHeight="15720" xr2:uid="{DB73A1CA-B21F-49CD-9F4B-30704909EB8F}"/>
  </bookViews>
  <sheets>
    <sheet name="Sheet1" sheetId="1" r:id="rId1"/>
  </sheets>
  <definedNames>
    <definedName name="_xlnm.Print_Area" localSheetId="0">Sheet1!$A$1:$Q$50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7" i="1" l="1"/>
  <c r="C17" i="1"/>
  <c r="D17" i="1"/>
  <c r="E17" i="1"/>
  <c r="F17" i="1"/>
  <c r="G17" i="1"/>
  <c r="H17" i="1"/>
  <c r="I17" i="1"/>
  <c r="J17" i="1"/>
  <c r="K17" i="1"/>
  <c r="L17" i="1"/>
  <c r="M17" i="1"/>
  <c r="B17" i="1"/>
  <c r="N16" i="1"/>
  <c r="N50" i="1"/>
  <c r="N47" i="1"/>
  <c r="N46" i="1"/>
  <c r="N43" i="1"/>
  <c r="N42" i="1"/>
  <c r="N39" i="1"/>
  <c r="N38" i="1"/>
  <c r="N37" i="1"/>
  <c r="N35" i="1"/>
  <c r="N34" i="1"/>
  <c r="N33" i="1"/>
  <c r="N32" i="1"/>
  <c r="N31" i="1"/>
  <c r="N28" i="1"/>
  <c r="N26" i="1"/>
  <c r="N22" i="1"/>
  <c r="N15" i="1"/>
  <c r="N14" i="1"/>
  <c r="N13" i="1"/>
  <c r="N12" i="1"/>
  <c r="M36" i="1"/>
  <c r="L36" i="1"/>
  <c r="K36" i="1"/>
  <c r="J36" i="1"/>
  <c r="I36" i="1"/>
  <c r="H36" i="1"/>
  <c r="F36" i="1"/>
  <c r="E36" i="1"/>
  <c r="D36" i="1"/>
  <c r="D27" i="1"/>
  <c r="C36" i="1"/>
  <c r="B27" i="1"/>
  <c r="B25" i="1"/>
  <c r="N25" i="1" s="1"/>
  <c r="N11" i="1"/>
  <c r="N36" i="1" l="1"/>
  <c r="N27" i="1"/>
</calcChain>
</file>

<file path=xl/sharedStrings.xml><?xml version="1.0" encoding="utf-8"?>
<sst xmlns="http://schemas.openxmlformats.org/spreadsheetml/2006/main" count="47" uniqueCount="47">
  <si>
    <t>CITY OF BRENHAM</t>
  </si>
  <si>
    <t xml:space="preserve">ATTACHMENT A - PROPOSED FEES </t>
  </si>
  <si>
    <t>BALANCE BASED FEE</t>
  </si>
  <si>
    <t>ACH</t>
  </si>
  <si>
    <t>ACH DEBITS        (BRENHAM NAT'L)</t>
  </si>
  <si>
    <t>ACH CREDITS     (BRENHAM NAT'L)</t>
  </si>
  <si>
    <t>LEDGER BALANCE (BRENHAM NAT'L)</t>
  </si>
  <si>
    <t>ACCOUNT MAINTENANCE</t>
  </si>
  <si>
    <t>MONTHLY</t>
  </si>
  <si>
    <t>AVG</t>
  </si>
  <si>
    <t>PROPOSED</t>
  </si>
  <si>
    <t>FEE</t>
  </si>
  <si>
    <t>UNIT FEE</t>
  </si>
  <si>
    <t xml:space="preserve">EXTENDED </t>
  </si>
  <si>
    <t>NOTES, IF APPLICABLE</t>
  </si>
  <si>
    <t xml:space="preserve"> </t>
  </si>
  <si>
    <t>DEPOSITORY SERVICES</t>
  </si>
  <si>
    <t>DEPOSITS</t>
  </si>
  <si>
    <t>DEPOSITS ON-US</t>
  </si>
  <si>
    <t>DEPOSITS - FOREIGN (TRANSIT)</t>
  </si>
  <si>
    <t>RETURN ITEM - CHARGEBACK</t>
  </si>
  <si>
    <t>ACH ORIGINATED CR</t>
  </si>
  <si>
    <t>ACH ORIGINATED DR</t>
  </si>
  <si>
    <t xml:space="preserve">ACH DEBITS         </t>
  </si>
  <si>
    <t xml:space="preserve">ACH CREDITS          </t>
  </si>
  <si>
    <t>ACH BATCH</t>
  </si>
  <si>
    <t>ACH NOTICE OF CHANGE DR/CR</t>
  </si>
  <si>
    <t>REMOTE DEPOSIT SERVICES</t>
  </si>
  <si>
    <t>REMOTE DEPOSIT CAPTURE</t>
  </si>
  <si>
    <t>POSITIVE PAY SERVICE</t>
  </si>
  <si>
    <t>PAPER DISBURSEMENT SERVICES</t>
  </si>
  <si>
    <t>CHECKS PAID</t>
  </si>
  <si>
    <t>STOP PAYS</t>
  </si>
  <si>
    <t>LEDGER BALANCE (BANK OF BRENHAM) T&amp;A</t>
  </si>
  <si>
    <t>LEDGER BALANCE (BANK OF BRENHAM) A/P</t>
  </si>
  <si>
    <t>LEDGER BALANCE (BANK OF BRENHAM) CITY</t>
  </si>
  <si>
    <t>LEDGER BALANCE (BANK OF BRENHAM) OP.</t>
  </si>
  <si>
    <t>WIRES AND TRANSFERS</t>
  </si>
  <si>
    <t>OUTGOING WIRE</t>
  </si>
  <si>
    <t>ACH RETURN ORIG DEBIT</t>
  </si>
  <si>
    <t>The monthly volumes of services are in hidden columns B-M.</t>
  </si>
  <si>
    <t>Provide all service categories needed to provide the required services in</t>
  </si>
  <si>
    <t>the RFP.  Add any service categories needed.</t>
  </si>
  <si>
    <t>ACCOUNT GENERAL SERVICES</t>
  </si>
  <si>
    <t>ENDING BALANCE(BANK OF BRENHAM) E.B.</t>
  </si>
  <si>
    <t>Employee Benefits Trust</t>
  </si>
  <si>
    <t>TOTAL BALANCE - ALL ACCOUNTS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</si>
</sst>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\-yy;@"/>
    <numFmt numFmtId="165" formatCode="0.0000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64" fontId="0" fillId="0" borderId="0" xfId="0" applyNumberFormat="1"/>
    <xf numFmtId="3" fontId="0" fillId="0" borderId="0" xfId="0" applyNumberFormat="1"/>
    <xf numFmtId="165" fontId="0" fillId="0" borderId="0" xfId="0" applyNumberFormat="1"/>
    <xf numFmtId="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164" fontId="1" fillId="0" borderId="0" xfId="0" applyNumberFormat="1" applyFont="1"/>
    <xf numFmtId="165" fontId="1" fillId="0" borderId="0" xfId="0" applyNumberFormat="1" applyFont="1"/>
    <xf numFmtId="4" fontId="1" fillId="0" borderId="0" xfId="0" applyNumberFormat="1" applyFont="1"/>
    <xf numFmtId="0" fontId="0" fillId="0" borderId="9" xfId="0" applyBorder="1"/>
    <xf numFmtId="3" fontId="0" fillId="0" borderId="9" xfId="0" applyNumberFormat="1" applyBorder="1"/>
    <xf numFmtId="165" fontId="0" fillId="0" borderId="9" xfId="0" applyNumberFormat="1" applyBorder="1"/>
    <xf numFmtId="4" fontId="0" fillId="0" borderId="9" xfId="0" applyNumberFormat="1" applyBorder="1"/>
    <xf numFmtId="0" fontId="0" fillId="2" borderId="9" xfId="0" applyFill="1" applyBorder="1"/>
    <xf numFmtId="0" fontId="1" fillId="0" borderId="9" xfId="0" applyFont="1" applyBorder="1"/>
    <xf numFmtId="3" fontId="1" fillId="0" borderId="9" xfId="0" applyNumberFormat="1" applyFont="1" applyBorder="1"/>
    <xf numFmtId="3" fontId="1" fillId="0" borderId="0" xfId="0" applyNumberFormat="1" applyFont="1"/>
    <xf numFmtId="0" fontId="1" fillId="2" borderId="9" xfId="0" applyFont="1" applyFill="1" applyBorder="1"/>
    <xf numFmtId="0" fontId="2" fillId="0" borderId="0" xfId="0" applyFont="1"/>
    <xf numFmtId="0" fontId="3" fillId="0" borderId="1" xfId="0" applyFont="1" applyBorder="1"/>
    <xf numFmtId="165" fontId="0" fillId="0" borderId="2" xfId="0" applyNumberFormat="1" applyBorder="1"/>
    <xf numFmtId="4" fontId="0" fillId="0" borderId="2" xfId="0" applyNumberFormat="1" applyBorder="1"/>
    <xf numFmtId="0" fontId="0" fillId="0" borderId="3" xfId="0" applyBorder="1"/>
    <xf numFmtId="0" fontId="3" fillId="0" borderId="4" xfId="0" applyFont="1" applyBorder="1"/>
    <xf numFmtId="0" fontId="0" fillId="0" borderId="5" xfId="0" applyBorder="1"/>
    <xf numFmtId="0" fontId="3" fillId="0" borderId="6" xfId="0" applyFont="1" applyBorder="1"/>
    <xf numFmtId="165" fontId="0" fillId="0" borderId="7" xfId="0" applyNumberFormat="1" applyBorder="1"/>
    <xf numFmtId="4" fontId="0" fillId="0" borderId="7" xfId="0" applyNumberFormat="1" applyBorder="1"/>
    <xf numFmtId="0" fontId="0" fillId="0" borderId="8" xfId="0" applyBorder="1"/>
    <xf numFmtId="165" fontId="0" fillId="2" borderId="9" xfId="0" applyNumberFormat="1" applyFill="1" applyBorder="1"/>
    <xf numFmtId="4" fontId="0" fillId="2" borderId="9" xfId="0" applyNumberFormat="1" applyFill="1" applyBorder="1"/>
    <xf numFmtId="3" fontId="0" fillId="2" borderId="9" xfId="0" applyNumberFormat="1" applyFill="1" applyBorder="1"/>
    <xf numFmtId="0" fontId="1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8B1E1-29AC-4B20-A905-311298C65721}">
  <sheetPr>
    <pageSetUpPr fitToPage="1"/>
  </sheetPr>
  <dimension ref="A1:S54"/>
  <sheetViews>
    <sheetView tabSelected="1" zoomScaleNormal="100" workbookViewId="0">
      <selection activeCell="A8" sqref="A8"/>
    </sheetView>
  </sheetViews>
  <sheetFormatPr defaultRowHeight="15" x14ac:dyDescent="0.25"/>
  <cols>
    <col min="1" max="1" width="53.28515625" customWidth="1"/>
    <col min="2" max="2" width="9.7109375" hidden="1" customWidth="1"/>
    <col min="3" max="13" width="0" hidden="1" customWidth="1"/>
    <col min="14" max="14" width="13.85546875" style="5" customWidth="1"/>
    <col min="15" max="15" width="11.42578125" style="3" customWidth="1"/>
    <col min="16" max="16" width="11.42578125" style="4" customWidth="1"/>
    <col min="17" max="17" width="27.42578125" customWidth="1"/>
  </cols>
  <sheetData>
    <row r="1" spans="1:19" ht="18.75" x14ac:dyDescent="0.3">
      <c r="A1" s="21" t="s">
        <v>1</v>
      </c>
      <c r="N1" s="22" t="s">
        <v>40</v>
      </c>
      <c r="O1" s="23"/>
      <c r="P1" s="24"/>
      <c r="Q1" s="25"/>
    </row>
    <row r="2" spans="1:19" ht="18.75" x14ac:dyDescent="0.3">
      <c r="A2" s="21" t="s">
        <v>0</v>
      </c>
      <c r="N2" s="26" t="s">
        <v>41</v>
      </c>
      <c r="Q2" s="27"/>
    </row>
    <row r="3" spans="1:19" ht="15.75" thickBot="1" x14ac:dyDescent="0.3">
      <c r="N3" s="28" t="s">
        <v>42</v>
      </c>
      <c r="O3" s="29"/>
      <c r="P3" s="30"/>
      <c r="Q3" s="31"/>
    </row>
    <row r="7" spans="1:19" s="5" customFormat="1" x14ac:dyDescent="0.25">
      <c r="N7" s="6" t="s">
        <v>8</v>
      </c>
      <c r="O7" s="7" t="s">
        <v>10</v>
      </c>
      <c r="P7" s="8" t="s">
        <v>13</v>
      </c>
    </row>
    <row r="8" spans="1:19" s="5" customFormat="1" x14ac:dyDescent="0.25">
      <c r="N8" s="6" t="s">
        <v>9</v>
      </c>
      <c r="O8" s="7" t="s">
        <v>12</v>
      </c>
      <c r="P8" s="8" t="s">
        <v>11</v>
      </c>
      <c r="Q8" s="5" t="s">
        <v>14</v>
      </c>
    </row>
    <row r="9" spans="1:19" s="5" customFormat="1" x14ac:dyDescent="0.25">
      <c r="A9" s="5" t="s">
        <v>15</v>
      </c>
      <c r="B9" s="9">
        <v>45413</v>
      </c>
      <c r="C9" s="9">
        <v>45444</v>
      </c>
      <c r="D9" s="9">
        <v>45474</v>
      </c>
      <c r="E9" s="9">
        <v>45505</v>
      </c>
      <c r="F9" s="9">
        <v>45536</v>
      </c>
      <c r="G9" s="9">
        <v>45566</v>
      </c>
      <c r="H9" s="9">
        <v>45597</v>
      </c>
      <c r="I9" s="9">
        <v>45627</v>
      </c>
      <c r="J9" s="9">
        <v>45682</v>
      </c>
      <c r="K9" s="9">
        <v>45713</v>
      </c>
      <c r="L9" s="9">
        <v>45741</v>
      </c>
      <c r="M9" s="9">
        <v>45772</v>
      </c>
      <c r="N9" s="9"/>
      <c r="O9" s="10"/>
      <c r="P9" s="11"/>
      <c r="Q9" s="9"/>
    </row>
    <row r="10" spans="1:19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9"/>
      <c r="Q10" s="1"/>
    </row>
    <row r="11" spans="1:19" x14ac:dyDescent="0.25">
      <c r="A11" s="12" t="s">
        <v>6</v>
      </c>
      <c r="B11" s="13">
        <v>878522.1</v>
      </c>
      <c r="C11" s="13">
        <v>954805.49</v>
      </c>
      <c r="D11" s="13">
        <v>1011062.6</v>
      </c>
      <c r="E11" s="13">
        <v>1083157</v>
      </c>
      <c r="F11" s="13">
        <v>1106488.25</v>
      </c>
      <c r="G11" s="13">
        <v>970091.29</v>
      </c>
      <c r="H11" s="13">
        <v>1176409.6000000001</v>
      </c>
      <c r="I11" s="13">
        <v>1101066.31</v>
      </c>
      <c r="J11" s="13">
        <v>981101.89</v>
      </c>
      <c r="K11" s="13">
        <v>1107891.31</v>
      </c>
      <c r="L11" s="13">
        <v>1036950.31</v>
      </c>
      <c r="M11" s="13">
        <v>891634.68</v>
      </c>
      <c r="N11" s="18">
        <f>AVERAGE(B11:M11)</f>
        <v>1024931.7358333335</v>
      </c>
      <c r="O11" s="32"/>
      <c r="P11" s="33"/>
      <c r="Q11" s="34"/>
      <c r="R11" s="2"/>
      <c r="S11" s="2"/>
    </row>
    <row r="12" spans="1:19" x14ac:dyDescent="0.25">
      <c r="A12" s="12" t="s">
        <v>33</v>
      </c>
      <c r="B12" s="13">
        <v>3382151.6</v>
      </c>
      <c r="C12" s="13">
        <v>3030910.09</v>
      </c>
      <c r="D12" s="13">
        <v>3406802.4</v>
      </c>
      <c r="E12" s="13">
        <v>3571330.83</v>
      </c>
      <c r="F12" s="13">
        <v>3106914.65</v>
      </c>
      <c r="G12" s="13">
        <v>3859584.26</v>
      </c>
      <c r="H12" s="13">
        <v>4344051.0199999996</v>
      </c>
      <c r="I12" s="13">
        <v>3369114.56</v>
      </c>
      <c r="J12" s="13">
        <v>4580498.09</v>
      </c>
      <c r="K12" s="13">
        <v>3165895.33</v>
      </c>
      <c r="L12" s="13">
        <v>2841097.09</v>
      </c>
      <c r="M12" s="13">
        <v>3125744.24</v>
      </c>
      <c r="N12" s="18">
        <f t="shared" ref="N12:N16" si="0">AVERAGE(B12:M12)</f>
        <v>3482007.8466666671</v>
      </c>
      <c r="O12" s="32"/>
      <c r="P12" s="33"/>
      <c r="Q12" s="34"/>
      <c r="R12" s="2"/>
      <c r="S12" s="2"/>
    </row>
    <row r="13" spans="1:19" x14ac:dyDescent="0.25">
      <c r="A13" s="12" t="s">
        <v>34</v>
      </c>
      <c r="B13" s="13">
        <v>0</v>
      </c>
      <c r="C13" s="13">
        <v>0</v>
      </c>
      <c r="D13" s="13">
        <v>0</v>
      </c>
      <c r="E13" s="13">
        <v>449.61</v>
      </c>
      <c r="F13" s="13">
        <v>6509.22</v>
      </c>
      <c r="G13" s="13">
        <v>0</v>
      </c>
      <c r="H13" s="13">
        <v>0</v>
      </c>
      <c r="I13" s="13">
        <v>0</v>
      </c>
      <c r="J13" s="13">
        <v>53.3</v>
      </c>
      <c r="K13" s="13">
        <v>0</v>
      </c>
      <c r="L13" s="13">
        <v>1.04</v>
      </c>
      <c r="M13" s="13">
        <v>0</v>
      </c>
      <c r="N13" s="18">
        <f t="shared" si="0"/>
        <v>584.43083333333334</v>
      </c>
      <c r="O13" s="32"/>
      <c r="P13" s="33"/>
      <c r="Q13" s="34"/>
      <c r="R13" s="2"/>
      <c r="S13" s="2"/>
    </row>
    <row r="14" spans="1:19" x14ac:dyDescent="0.25">
      <c r="A14" s="12" t="s">
        <v>35</v>
      </c>
      <c r="B14" s="13">
        <v>5163.5200000000004</v>
      </c>
      <c r="C14" s="13">
        <v>5182.17</v>
      </c>
      <c r="D14" s="13">
        <v>5198.05</v>
      </c>
      <c r="E14" s="13">
        <v>5216.26</v>
      </c>
      <c r="F14" s="13">
        <v>5233.3900000000003</v>
      </c>
      <c r="G14" s="13">
        <v>5250.57</v>
      </c>
      <c r="H14" s="13">
        <v>5268.97</v>
      </c>
      <c r="I14" s="13">
        <v>5285.7</v>
      </c>
      <c r="J14" s="13">
        <v>5303.64</v>
      </c>
      <c r="K14" s="13">
        <v>5321.69</v>
      </c>
      <c r="L14" s="13">
        <v>5338.05</v>
      </c>
      <c r="M14" s="13">
        <v>5356.21</v>
      </c>
      <c r="N14" s="18">
        <f t="shared" si="0"/>
        <v>5259.8516666666665</v>
      </c>
      <c r="O14" s="32"/>
      <c r="P14" s="33"/>
      <c r="Q14" s="34"/>
      <c r="R14" s="2"/>
      <c r="S14" s="2"/>
    </row>
    <row r="15" spans="1:19" x14ac:dyDescent="0.25">
      <c r="A15" s="12" t="s">
        <v>36</v>
      </c>
      <c r="B15" s="13">
        <v>70360.73</v>
      </c>
      <c r="C15" s="13">
        <v>96281.37</v>
      </c>
      <c r="D15" s="13">
        <v>159143.01</v>
      </c>
      <c r="E15" s="13">
        <v>72430.55</v>
      </c>
      <c r="F15" s="13">
        <v>155073.82</v>
      </c>
      <c r="G15" s="13">
        <v>116863.37</v>
      </c>
      <c r="H15" s="13">
        <v>98069.56</v>
      </c>
      <c r="I15" s="13">
        <v>125566.35</v>
      </c>
      <c r="J15" s="13">
        <v>86595.81</v>
      </c>
      <c r="K15" s="13">
        <v>45507.43</v>
      </c>
      <c r="L15" s="13">
        <v>115741.75</v>
      </c>
      <c r="M15" s="13">
        <v>115323.17</v>
      </c>
      <c r="N15" s="18">
        <f t="shared" si="0"/>
        <v>104746.40999999999</v>
      </c>
      <c r="O15" s="32"/>
      <c r="P15" s="33"/>
      <c r="Q15" s="16"/>
    </row>
    <row r="16" spans="1:19" x14ac:dyDescent="0.25">
      <c r="A16" s="12" t="s">
        <v>44</v>
      </c>
      <c r="B16" s="13">
        <v>3353800.82</v>
      </c>
      <c r="C16" s="13">
        <v>393905.88</v>
      </c>
      <c r="D16" s="13">
        <v>439469.41</v>
      </c>
      <c r="E16" s="13">
        <v>491760.3</v>
      </c>
      <c r="F16" s="13">
        <v>342469.74</v>
      </c>
      <c r="G16" s="13">
        <v>69819.570000000007</v>
      </c>
      <c r="H16" s="13">
        <v>238109.59</v>
      </c>
      <c r="I16" s="13">
        <v>468608.44</v>
      </c>
      <c r="J16" s="13">
        <v>486239.64</v>
      </c>
      <c r="K16" s="13">
        <v>513717.24</v>
      </c>
      <c r="L16" s="13">
        <v>540748.38</v>
      </c>
      <c r="M16" s="13">
        <v>538004.30000000005</v>
      </c>
      <c r="N16" s="18">
        <f t="shared" si="0"/>
        <v>656387.77583333338</v>
      </c>
      <c r="O16" s="32"/>
      <c r="P16" s="33"/>
      <c r="Q16" s="16"/>
      <c r="R16" t="s">
        <v>45</v>
      </c>
    </row>
    <row r="17" spans="1:17" x14ac:dyDescent="0.25">
      <c r="A17" s="35" t="s">
        <v>46</v>
      </c>
      <c r="B17" s="13">
        <f>SUM(B11:B16)</f>
        <v>7689998.7699999996</v>
      </c>
      <c r="C17" s="13">
        <f t="shared" ref="C17:M17" si="1">SUM(C11:C16)</f>
        <v>4481085</v>
      </c>
      <c r="D17" s="13">
        <f t="shared" si="1"/>
        <v>5021675.47</v>
      </c>
      <c r="E17" s="13">
        <f t="shared" si="1"/>
        <v>5224344.55</v>
      </c>
      <c r="F17" s="13">
        <f t="shared" si="1"/>
        <v>4722689.07</v>
      </c>
      <c r="G17" s="13">
        <f t="shared" si="1"/>
        <v>5021609.0600000005</v>
      </c>
      <c r="H17" s="13">
        <f t="shared" si="1"/>
        <v>5861908.7399999984</v>
      </c>
      <c r="I17" s="13">
        <f t="shared" si="1"/>
        <v>5069641.3600000003</v>
      </c>
      <c r="J17" s="13">
        <f t="shared" si="1"/>
        <v>6139792.3699999982</v>
      </c>
      <c r="K17" s="13">
        <f t="shared" si="1"/>
        <v>4838333.0000000009</v>
      </c>
      <c r="L17" s="13">
        <f t="shared" si="1"/>
        <v>4539876.62</v>
      </c>
      <c r="M17" s="13">
        <f t="shared" si="1"/>
        <v>4676062.6000000006</v>
      </c>
      <c r="N17" s="18">
        <f>AVERAGE(B17:M17)</f>
        <v>5273918.0508333324</v>
      </c>
      <c r="O17" s="32"/>
      <c r="P17" s="33"/>
      <c r="Q17" s="16"/>
    </row>
    <row r="18" spans="1:17" x14ac:dyDescent="0.25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8"/>
      <c r="O18" s="14"/>
      <c r="P18" s="15"/>
      <c r="Q18" s="12"/>
    </row>
    <row r="19" spans="1:17" x14ac:dyDescent="0.25">
      <c r="A19" s="17" t="s">
        <v>2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20"/>
      <c r="O19" s="14"/>
      <c r="P19" s="15"/>
      <c r="Q19" s="12"/>
    </row>
    <row r="20" spans="1:17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8"/>
      <c r="O20" s="14"/>
      <c r="P20" s="15"/>
      <c r="Q20" s="12"/>
    </row>
    <row r="21" spans="1:17" x14ac:dyDescent="0.25">
      <c r="A21" s="17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7"/>
      <c r="O21" s="14"/>
      <c r="P21" s="15"/>
      <c r="Q21" s="12"/>
    </row>
    <row r="22" spans="1:17" x14ac:dyDescent="0.25">
      <c r="A22" s="12" t="s">
        <v>7</v>
      </c>
      <c r="B22" s="12">
        <v>5</v>
      </c>
      <c r="C22" s="12">
        <v>5</v>
      </c>
      <c r="D22" s="12">
        <v>5</v>
      </c>
      <c r="E22" s="12">
        <v>5</v>
      </c>
      <c r="F22" s="12">
        <v>5</v>
      </c>
      <c r="G22" s="12">
        <v>5</v>
      </c>
      <c r="H22" s="12">
        <v>5</v>
      </c>
      <c r="I22" s="12">
        <v>5</v>
      </c>
      <c r="J22" s="12">
        <v>5</v>
      </c>
      <c r="K22" s="12">
        <v>5</v>
      </c>
      <c r="L22" s="12">
        <v>5</v>
      </c>
      <c r="M22" s="12">
        <v>5</v>
      </c>
      <c r="N22" s="18">
        <f t="shared" ref="N22" si="2">AVERAGE(B22:M22)</f>
        <v>5</v>
      </c>
      <c r="O22" s="14"/>
      <c r="P22" s="15"/>
      <c r="Q22" s="12"/>
    </row>
    <row r="23" spans="1:17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7"/>
      <c r="O23" s="14"/>
      <c r="P23" s="15"/>
      <c r="Q23" s="12"/>
    </row>
    <row r="24" spans="1:17" x14ac:dyDescent="0.25">
      <c r="A24" s="17" t="s">
        <v>16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7"/>
      <c r="O24" s="14"/>
      <c r="P24" s="15"/>
      <c r="Q24" s="12"/>
    </row>
    <row r="25" spans="1:17" x14ac:dyDescent="0.25">
      <c r="A25" s="12" t="s">
        <v>17</v>
      </c>
      <c r="B25" s="12">
        <f>73+4</f>
        <v>77</v>
      </c>
      <c r="C25" s="12">
        <v>60</v>
      </c>
      <c r="D25" s="12">
        <v>68</v>
      </c>
      <c r="E25" s="12">
        <v>69</v>
      </c>
      <c r="F25" s="12">
        <v>64</v>
      </c>
      <c r="G25" s="12">
        <v>98</v>
      </c>
      <c r="H25" s="12">
        <v>72</v>
      </c>
      <c r="I25" s="12">
        <v>61</v>
      </c>
      <c r="J25" s="12">
        <v>62</v>
      </c>
      <c r="K25" s="12">
        <v>57</v>
      </c>
      <c r="L25" s="12">
        <v>64</v>
      </c>
      <c r="M25" s="12">
        <v>70</v>
      </c>
      <c r="N25" s="18">
        <f t="shared" ref="N25:N28" si="3">AVERAGE(B25:M25)</f>
        <v>68.5</v>
      </c>
      <c r="O25" s="14"/>
      <c r="P25" s="15"/>
      <c r="Q25" s="12"/>
    </row>
    <row r="26" spans="1:17" x14ac:dyDescent="0.25">
      <c r="A26" s="12" t="s">
        <v>18</v>
      </c>
      <c r="B26" s="12">
        <v>140</v>
      </c>
      <c r="C26" s="12">
        <v>113</v>
      </c>
      <c r="D26" s="12">
        <v>134</v>
      </c>
      <c r="E26" s="12">
        <v>127</v>
      </c>
      <c r="F26" s="12">
        <v>123</v>
      </c>
      <c r="G26" s="12">
        <v>134</v>
      </c>
      <c r="H26" s="12">
        <v>131</v>
      </c>
      <c r="I26" s="12">
        <v>124</v>
      </c>
      <c r="J26" s="12">
        <v>132</v>
      </c>
      <c r="K26" s="12">
        <v>118</v>
      </c>
      <c r="L26" s="12">
        <v>125</v>
      </c>
      <c r="M26" s="12">
        <v>113</v>
      </c>
      <c r="N26" s="18">
        <f t="shared" si="3"/>
        <v>126.16666666666667</v>
      </c>
      <c r="O26" s="14"/>
      <c r="P26" s="15"/>
      <c r="Q26" s="12"/>
    </row>
    <row r="27" spans="1:17" x14ac:dyDescent="0.25">
      <c r="A27" s="12" t="s">
        <v>19</v>
      </c>
      <c r="B27" s="12">
        <f>1260+4</f>
        <v>1264</v>
      </c>
      <c r="C27" s="12">
        <v>1202</v>
      </c>
      <c r="D27" s="12">
        <f>1299+2</f>
        <v>1301</v>
      </c>
      <c r="E27" s="12">
        <v>1246</v>
      </c>
      <c r="F27" s="12">
        <v>1189</v>
      </c>
      <c r="G27" s="12">
        <v>1268</v>
      </c>
      <c r="H27" s="12">
        <v>1146</v>
      </c>
      <c r="I27" s="12">
        <v>1173</v>
      </c>
      <c r="J27" s="12">
        <v>1138</v>
      </c>
      <c r="K27" s="12">
        <v>1104</v>
      </c>
      <c r="L27" s="12">
        <v>1171</v>
      </c>
      <c r="M27" s="12">
        <v>1141</v>
      </c>
      <c r="N27" s="18">
        <f t="shared" si="3"/>
        <v>1195.25</v>
      </c>
      <c r="O27" s="14"/>
      <c r="P27" s="15"/>
      <c r="Q27" s="12"/>
    </row>
    <row r="28" spans="1:17" x14ac:dyDescent="0.25">
      <c r="A28" s="12" t="s">
        <v>20</v>
      </c>
      <c r="B28" s="12">
        <v>3</v>
      </c>
      <c r="C28" s="12">
        <v>1</v>
      </c>
      <c r="D28" s="12">
        <v>2</v>
      </c>
      <c r="E28" s="12">
        <v>6</v>
      </c>
      <c r="F28" s="12">
        <v>5</v>
      </c>
      <c r="G28" s="12">
        <v>6</v>
      </c>
      <c r="H28" s="12">
        <v>2</v>
      </c>
      <c r="I28" s="12">
        <v>3</v>
      </c>
      <c r="J28" s="12">
        <v>2</v>
      </c>
      <c r="K28" s="12">
        <v>0</v>
      </c>
      <c r="L28" s="12">
        <v>2</v>
      </c>
      <c r="M28" s="12">
        <v>0</v>
      </c>
      <c r="N28" s="18">
        <f t="shared" si="3"/>
        <v>2.6666666666666665</v>
      </c>
      <c r="O28" s="14"/>
      <c r="P28" s="15"/>
      <c r="Q28" s="12"/>
    </row>
    <row r="29" spans="1:17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7"/>
      <c r="O29" s="14"/>
      <c r="P29" s="15"/>
      <c r="Q29" s="12"/>
    </row>
    <row r="30" spans="1:17" x14ac:dyDescent="0.25">
      <c r="A30" s="17" t="s">
        <v>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7"/>
      <c r="O30" s="14"/>
      <c r="P30" s="15"/>
      <c r="Q30" s="12"/>
    </row>
    <row r="31" spans="1:17" x14ac:dyDescent="0.25">
      <c r="A31" s="12" t="s">
        <v>4</v>
      </c>
      <c r="B31" s="12">
        <v>7</v>
      </c>
      <c r="C31" s="12">
        <v>7</v>
      </c>
      <c r="D31" s="12">
        <v>7</v>
      </c>
      <c r="E31" s="12">
        <v>10</v>
      </c>
      <c r="F31" s="12">
        <v>7</v>
      </c>
      <c r="G31" s="12">
        <v>7</v>
      </c>
      <c r="H31" s="12">
        <v>7</v>
      </c>
      <c r="I31" s="12">
        <v>7</v>
      </c>
      <c r="J31" s="12">
        <v>10</v>
      </c>
      <c r="K31" s="12">
        <v>8</v>
      </c>
      <c r="L31" s="12">
        <v>7</v>
      </c>
      <c r="M31" s="12">
        <v>8</v>
      </c>
      <c r="N31" s="18">
        <f t="shared" ref="N31:N39" si="4">AVERAGE(B31:M31)</f>
        <v>7.666666666666667</v>
      </c>
      <c r="O31" s="14"/>
      <c r="P31" s="15"/>
      <c r="Q31" s="12"/>
    </row>
    <row r="32" spans="1:17" x14ac:dyDescent="0.25">
      <c r="A32" s="12" t="s">
        <v>5</v>
      </c>
      <c r="B32" s="12">
        <v>1</v>
      </c>
      <c r="C32" s="12">
        <v>1</v>
      </c>
      <c r="D32" s="12">
        <v>3</v>
      </c>
      <c r="E32" s="12">
        <v>1</v>
      </c>
      <c r="F32" s="12">
        <v>1</v>
      </c>
      <c r="G32" s="12">
        <v>2</v>
      </c>
      <c r="H32" s="12">
        <v>2</v>
      </c>
      <c r="I32" s="12">
        <v>2</v>
      </c>
      <c r="J32" s="12">
        <v>2</v>
      </c>
      <c r="K32" s="12">
        <v>2</v>
      </c>
      <c r="L32" s="12">
        <v>1</v>
      </c>
      <c r="M32" s="12">
        <v>2</v>
      </c>
      <c r="N32" s="18">
        <f t="shared" si="4"/>
        <v>1.6666666666666667</v>
      </c>
      <c r="O32" s="14"/>
      <c r="P32" s="15"/>
      <c r="Q32" s="12"/>
    </row>
    <row r="33" spans="1:17" x14ac:dyDescent="0.25">
      <c r="A33" s="12" t="s">
        <v>22</v>
      </c>
      <c r="B33" s="12">
        <v>2274</v>
      </c>
      <c r="C33" s="12">
        <v>1587</v>
      </c>
      <c r="D33" s="12">
        <v>1949</v>
      </c>
      <c r="E33" s="12">
        <v>2320</v>
      </c>
      <c r="F33" s="12">
        <v>1610</v>
      </c>
      <c r="G33" s="12">
        <v>1957</v>
      </c>
      <c r="H33" s="12">
        <v>2343</v>
      </c>
      <c r="I33" s="12">
        <v>1981</v>
      </c>
      <c r="J33" s="12">
        <v>1987</v>
      </c>
      <c r="K33" s="12">
        <v>1989</v>
      </c>
      <c r="L33" s="12">
        <v>1621</v>
      </c>
      <c r="M33" s="12">
        <v>1992</v>
      </c>
      <c r="N33" s="18">
        <f t="shared" si="4"/>
        <v>1967.5</v>
      </c>
      <c r="O33" s="14"/>
      <c r="P33" s="15"/>
      <c r="Q33" s="12"/>
    </row>
    <row r="34" spans="1:17" x14ac:dyDescent="0.25">
      <c r="A34" s="12" t="s">
        <v>21</v>
      </c>
      <c r="B34" s="12">
        <v>2</v>
      </c>
      <c r="C34" s="12">
        <v>4</v>
      </c>
      <c r="D34" s="12">
        <v>3</v>
      </c>
      <c r="E34" s="12">
        <v>4</v>
      </c>
      <c r="F34" s="12">
        <v>5</v>
      </c>
      <c r="G34" s="12">
        <v>8</v>
      </c>
      <c r="H34" s="12">
        <v>6</v>
      </c>
      <c r="I34" s="12">
        <v>4</v>
      </c>
      <c r="J34" s="12">
        <v>6</v>
      </c>
      <c r="K34" s="12">
        <v>4</v>
      </c>
      <c r="L34" s="12">
        <v>3</v>
      </c>
      <c r="M34" s="12">
        <v>4</v>
      </c>
      <c r="N34" s="18">
        <f t="shared" si="4"/>
        <v>4.416666666666667</v>
      </c>
      <c r="O34" s="14"/>
      <c r="P34" s="15"/>
      <c r="Q34" s="12"/>
    </row>
    <row r="35" spans="1:17" x14ac:dyDescent="0.25">
      <c r="A35" s="12" t="s">
        <v>23</v>
      </c>
      <c r="B35" s="12">
        <v>21</v>
      </c>
      <c r="C35" s="12">
        <v>19</v>
      </c>
      <c r="D35" s="12">
        <v>22</v>
      </c>
      <c r="E35" s="12">
        <v>20</v>
      </c>
      <c r="F35" s="12">
        <v>24</v>
      </c>
      <c r="G35" s="12">
        <v>29</v>
      </c>
      <c r="H35" s="12">
        <v>27</v>
      </c>
      <c r="I35" s="12">
        <v>23</v>
      </c>
      <c r="J35" s="12">
        <v>28</v>
      </c>
      <c r="K35" s="12">
        <v>22</v>
      </c>
      <c r="L35" s="12">
        <v>22</v>
      </c>
      <c r="M35" s="12">
        <v>20</v>
      </c>
      <c r="N35" s="18">
        <f t="shared" si="4"/>
        <v>23.083333333333332</v>
      </c>
      <c r="O35" s="14"/>
      <c r="P35" s="15"/>
      <c r="Q35" s="12"/>
    </row>
    <row r="36" spans="1:17" x14ac:dyDescent="0.25">
      <c r="A36" s="12" t="s">
        <v>24</v>
      </c>
      <c r="B36" s="12">
        <v>385</v>
      </c>
      <c r="C36" s="12">
        <f>337+17</f>
        <v>354</v>
      </c>
      <c r="D36" s="12">
        <f>385+17</f>
        <v>402</v>
      </c>
      <c r="E36" s="12">
        <f>348+17</f>
        <v>365</v>
      </c>
      <c r="F36" s="12">
        <f>339+18</f>
        <v>357</v>
      </c>
      <c r="G36" s="12">
        <v>424</v>
      </c>
      <c r="H36" s="12">
        <f>337+16</f>
        <v>353</v>
      </c>
      <c r="I36" s="12">
        <f>352+19</f>
        <v>371</v>
      </c>
      <c r="J36" s="12">
        <f>392+19</f>
        <v>411</v>
      </c>
      <c r="K36" s="12">
        <f>351+15</f>
        <v>366</v>
      </c>
      <c r="L36" s="12">
        <f>376+17</f>
        <v>393</v>
      </c>
      <c r="M36" s="12">
        <f>362+19</f>
        <v>381</v>
      </c>
      <c r="N36" s="18">
        <f t="shared" si="4"/>
        <v>380.16666666666669</v>
      </c>
      <c r="O36" s="14"/>
      <c r="P36" s="15"/>
      <c r="Q36" s="12"/>
    </row>
    <row r="37" spans="1:17" x14ac:dyDescent="0.25">
      <c r="A37" s="12" t="s">
        <v>39</v>
      </c>
      <c r="B37" s="12">
        <v>8</v>
      </c>
      <c r="C37" s="12">
        <v>7</v>
      </c>
      <c r="D37" s="12">
        <v>20</v>
      </c>
      <c r="E37" s="12">
        <v>19</v>
      </c>
      <c r="F37" s="12">
        <v>5</v>
      </c>
      <c r="G37" s="12">
        <v>4</v>
      </c>
      <c r="H37" s="12">
        <v>15</v>
      </c>
      <c r="I37" s="12">
        <v>21</v>
      </c>
      <c r="J37" s="12">
        <v>21</v>
      </c>
      <c r="K37" s="12">
        <v>12</v>
      </c>
      <c r="L37" s="12">
        <v>7</v>
      </c>
      <c r="M37" s="12">
        <v>20</v>
      </c>
      <c r="N37" s="18">
        <f t="shared" si="4"/>
        <v>13.25</v>
      </c>
      <c r="O37" s="14"/>
      <c r="P37" s="15"/>
      <c r="Q37" s="12"/>
    </row>
    <row r="38" spans="1:17" x14ac:dyDescent="0.25">
      <c r="A38" s="12" t="s">
        <v>25</v>
      </c>
      <c r="B38" s="12">
        <v>12</v>
      </c>
      <c r="C38" s="12">
        <v>10</v>
      </c>
      <c r="D38" s="12">
        <v>11</v>
      </c>
      <c r="E38" s="12">
        <v>14</v>
      </c>
      <c r="F38" s="12">
        <v>11</v>
      </c>
      <c r="G38" s="12">
        <v>16</v>
      </c>
      <c r="H38" s="12">
        <v>15</v>
      </c>
      <c r="I38" s="12">
        <v>12</v>
      </c>
      <c r="J38" s="12">
        <v>14</v>
      </c>
      <c r="K38" s="12">
        <v>12</v>
      </c>
      <c r="L38" s="12">
        <v>9</v>
      </c>
      <c r="M38" s="12">
        <v>12</v>
      </c>
      <c r="N38" s="18">
        <f t="shared" si="4"/>
        <v>12.333333333333334</v>
      </c>
      <c r="O38" s="14"/>
      <c r="P38" s="15"/>
      <c r="Q38" s="12"/>
    </row>
    <row r="39" spans="1:17" x14ac:dyDescent="0.25">
      <c r="A39" s="12" t="s">
        <v>26</v>
      </c>
      <c r="B39" s="12">
        <v>1</v>
      </c>
      <c r="C39" s="12">
        <v>1</v>
      </c>
      <c r="D39" s="12">
        <v>2</v>
      </c>
      <c r="E39" s="12">
        <v>1</v>
      </c>
      <c r="F39" s="12">
        <v>1</v>
      </c>
      <c r="G39" s="12">
        <v>0</v>
      </c>
      <c r="H39" s="12">
        <v>0</v>
      </c>
      <c r="I39" s="12">
        <v>0</v>
      </c>
      <c r="J39" s="12">
        <v>0</v>
      </c>
      <c r="K39" s="12">
        <v>1</v>
      </c>
      <c r="L39" s="12">
        <v>0</v>
      </c>
      <c r="M39" s="12">
        <v>0</v>
      </c>
      <c r="N39" s="18">
        <f t="shared" si="4"/>
        <v>0.58333333333333337</v>
      </c>
      <c r="O39" s="14"/>
      <c r="P39" s="15"/>
      <c r="Q39" s="12"/>
    </row>
    <row r="40" spans="1:17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7"/>
      <c r="O40" s="14"/>
      <c r="P40" s="15"/>
      <c r="Q40" s="12"/>
    </row>
    <row r="41" spans="1:17" x14ac:dyDescent="0.25">
      <c r="A41" s="17" t="s">
        <v>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7"/>
      <c r="O41" s="14"/>
      <c r="P41" s="15"/>
      <c r="Q41" s="12"/>
    </row>
    <row r="42" spans="1:17" x14ac:dyDescent="0.25">
      <c r="A42" s="12" t="s">
        <v>28</v>
      </c>
      <c r="B42" s="12">
        <v>1</v>
      </c>
      <c r="C42" s="12">
        <v>1</v>
      </c>
      <c r="D42" s="12">
        <v>1</v>
      </c>
      <c r="E42" s="12">
        <v>1</v>
      </c>
      <c r="F42" s="12">
        <v>1</v>
      </c>
      <c r="G42" s="12">
        <v>1</v>
      </c>
      <c r="H42" s="12">
        <v>1</v>
      </c>
      <c r="I42" s="12">
        <v>1</v>
      </c>
      <c r="J42" s="12">
        <v>1</v>
      </c>
      <c r="K42" s="12">
        <v>1</v>
      </c>
      <c r="L42" s="12">
        <v>1</v>
      </c>
      <c r="M42" s="12">
        <v>1</v>
      </c>
      <c r="N42" s="18">
        <f t="shared" ref="N42:N43" si="5">AVERAGE(B42:M42)</f>
        <v>1</v>
      </c>
      <c r="O42" s="14"/>
      <c r="P42" s="15"/>
      <c r="Q42" s="12"/>
    </row>
    <row r="43" spans="1:17" x14ac:dyDescent="0.25">
      <c r="A43" s="12" t="s">
        <v>29</v>
      </c>
      <c r="B43" s="12">
        <v>22</v>
      </c>
      <c r="C43" s="12">
        <v>19</v>
      </c>
      <c r="D43" s="12">
        <v>22</v>
      </c>
      <c r="E43" s="12">
        <v>22</v>
      </c>
      <c r="F43" s="12">
        <v>20</v>
      </c>
      <c r="G43" s="12">
        <v>23</v>
      </c>
      <c r="H43" s="12">
        <v>19</v>
      </c>
      <c r="I43" s="12">
        <v>19</v>
      </c>
      <c r="J43" s="12">
        <v>21</v>
      </c>
      <c r="K43" s="12">
        <v>20</v>
      </c>
      <c r="L43" s="12">
        <v>21</v>
      </c>
      <c r="M43" s="12">
        <v>21</v>
      </c>
      <c r="N43" s="18">
        <f t="shared" si="5"/>
        <v>20.75</v>
      </c>
      <c r="O43" s="14"/>
      <c r="P43" s="15"/>
      <c r="Q43" s="12"/>
    </row>
    <row r="44" spans="1:17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7"/>
      <c r="O44" s="14"/>
      <c r="P44" s="15"/>
      <c r="Q44" s="12"/>
    </row>
    <row r="45" spans="1:17" x14ac:dyDescent="0.25">
      <c r="A45" s="17" t="s">
        <v>30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7"/>
      <c r="O45" s="14"/>
      <c r="P45" s="15"/>
      <c r="Q45" s="12"/>
    </row>
    <row r="46" spans="1:17" x14ac:dyDescent="0.25">
      <c r="A46" s="12" t="s">
        <v>31</v>
      </c>
      <c r="B46" s="12">
        <v>511</v>
      </c>
      <c r="C46" s="12">
        <v>405</v>
      </c>
      <c r="D46" s="12">
        <v>549</v>
      </c>
      <c r="E46" s="12">
        <v>479</v>
      </c>
      <c r="F46" s="12">
        <v>445</v>
      </c>
      <c r="G46" s="12">
        <v>538</v>
      </c>
      <c r="H46" s="12">
        <v>606</v>
      </c>
      <c r="I46" s="12">
        <v>489</v>
      </c>
      <c r="J46" s="12">
        <v>449</v>
      </c>
      <c r="K46" s="12">
        <v>466</v>
      </c>
      <c r="L46" s="12">
        <v>437</v>
      </c>
      <c r="M46" s="12">
        <v>488</v>
      </c>
      <c r="N46" s="18">
        <f t="shared" ref="N46:N47" si="6">AVERAGE(B46:M46)</f>
        <v>488.5</v>
      </c>
      <c r="O46" s="14"/>
      <c r="P46" s="15"/>
      <c r="Q46" s="12"/>
    </row>
    <row r="47" spans="1:17" x14ac:dyDescent="0.25">
      <c r="A47" s="12" t="s">
        <v>32</v>
      </c>
      <c r="B47" s="12">
        <v>3</v>
      </c>
      <c r="C47" s="12">
        <v>5</v>
      </c>
      <c r="D47" s="12">
        <v>2</v>
      </c>
      <c r="E47" s="12">
        <v>8</v>
      </c>
      <c r="F47" s="12">
        <v>90</v>
      </c>
      <c r="G47" s="12">
        <v>27</v>
      </c>
      <c r="H47" s="12">
        <v>1</v>
      </c>
      <c r="I47" s="12">
        <v>3</v>
      </c>
      <c r="J47" s="12">
        <v>3</v>
      </c>
      <c r="K47" s="12">
        <v>2</v>
      </c>
      <c r="L47" s="12">
        <v>5</v>
      </c>
      <c r="M47" s="12">
        <v>2</v>
      </c>
      <c r="N47" s="18">
        <f t="shared" si="6"/>
        <v>12.583333333333334</v>
      </c>
      <c r="O47" s="14"/>
      <c r="P47" s="15"/>
      <c r="Q47" s="12"/>
    </row>
    <row r="48" spans="1:17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7"/>
      <c r="O48" s="14"/>
      <c r="P48" s="15"/>
      <c r="Q48" s="12"/>
    </row>
    <row r="49" spans="1:17" x14ac:dyDescent="0.25">
      <c r="A49" s="17" t="s">
        <v>37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7"/>
      <c r="O49" s="14"/>
      <c r="P49" s="15"/>
      <c r="Q49" s="12"/>
    </row>
    <row r="50" spans="1:17" x14ac:dyDescent="0.25">
      <c r="A50" s="12" t="s">
        <v>38</v>
      </c>
      <c r="B50" s="12">
        <v>0</v>
      </c>
      <c r="C50" s="12">
        <v>1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1</v>
      </c>
      <c r="N50" s="18">
        <f t="shared" ref="N50" si="7">AVERAGE(B50:M50)</f>
        <v>0.16666666666666666</v>
      </c>
      <c r="O50" s="14"/>
      <c r="P50" s="15"/>
      <c r="Q50" s="12"/>
    </row>
    <row r="53" spans="1:17" x14ac:dyDescent="0.2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19"/>
    </row>
    <row r="54" spans="1:17" x14ac:dyDescent="0.2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19"/>
    </row>
  </sheetData>
  <pageMargins left="0.45" right="0.45" top="0.5" bottom="0.5" header="0.3" footer="0.3"/>
  <pageSetup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PATTERSON</dc:creator>
  <cp:lastModifiedBy>Stacy Hardy</cp:lastModifiedBy>
  <cp:lastPrinted>2025-05-16T19:51:31Z</cp:lastPrinted>
  <dcterms:created xsi:type="dcterms:W3CDTF">2025-05-12T15:43:57Z</dcterms:created>
  <dcterms:modified xsi:type="dcterms:W3CDTF">2025-05-16T19:51:33Z</dcterms:modified>
</cp:coreProperties>
</file>